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08" windowHeight="945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<sst xmlns="http://schemas.openxmlformats.org/spreadsheetml/2006/main" count="52" uniqueCount="45">
  <si>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</si>
  <si>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</si>
  <si>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</si>
  <si>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</si>
  <si>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</si>
  <si>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</si>
  <si>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</si>
  <si>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</si>
  <si>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</si>
  <si>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</si>
  <si>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</si>
  <si>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</si>
  <si>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</si>
  <si>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</si>
  <si>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</si>
  <si>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</si>
  <si>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</si>
  <si>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</si>
  <si>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</si>
  <si>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</si>
  <si>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</si>
  <si>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</si>
  <si>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</si>
  <si>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</si>
  <si>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</si>
  <si>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</si>
  <si>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</si>
  <si>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</si>
  <si>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</si>
  <si>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</si>
  <si>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</si>
  <si>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</si>
  <si>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</si>
  <si>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</si>
  <si>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</si>
  <si>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</si>
  <si>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</si>
  <si>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</si>
  <si>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</si>
  <si>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</si>
  <si>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PWLB Loan - statement at 31.3.22 shows balance of £3595;  statement at 31.3.23 shows balance at £2796.  Both documents attached.</t>
  </si>
  <si>
    <t>An increase in clerk hours was applied from 1st September 2022 (from 12 hours to 14 hours) approved 6th July 2022;  plus an increase in payscale was applied from SCP26 (16.48/hr) to SCP27 (£17.58/hr) approved 6th April 2022, backdated to 1st April 2021, and paid on 10th May 2022.  Detailed breakdown of salary payments for 21-22 and 22-23 attached.</t>
  </si>
  <si>
    <t xml:space="preserve">Spreadsheet attached showing breakdown of variance.  </t>
  </si>
  <si>
    <t>Fownhope</t>
  </si>
  <si>
    <t>Herefordshire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</si>
</sst>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5" fillId="39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M5" sqref="M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9"/>
    </row>
    <row r="2" spans="1:13" ht="15">
      <c r="A2" s="29" t="s">
        <v>17</v>
      </c>
      <c r="B2" s="24"/>
      <c r="C2" s="36" t="s">
        <v>43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50" t="s">
        <v>44</v>
      </c>
      <c r="L3" s="9"/>
    </row>
    <row r="4" ht="13.5">
      <c r="A4" s="1" t="s">
        <v>36</v>
      </c>
    </row>
    <row r="5" spans="1:13" ht="99" customHeight="1">
      <c r="A5" s="46" t="s">
        <v>37</v>
      </c>
      <c r="B5" s="47"/>
      <c r="C5" s="47"/>
      <c r="D5" s="47"/>
      <c r="E5" s="47"/>
      <c r="F5" s="47"/>
      <c r="G5" s="47"/>
      <c r="H5" s="47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7" t="s">
        <v>38</v>
      </c>
      <c r="E8" s="27"/>
      <c r="F8" s="37" t="s">
        <v>39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34</v>
      </c>
    </row>
    <row r="9" spans="4:14" ht="13.5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2" t="s">
        <v>2</v>
      </c>
      <c r="B11" s="42"/>
      <c r="C11" s="42"/>
      <c r="D11" s="8">
        <v>30109</v>
      </c>
      <c r="F11" s="8">
        <v>37314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3" t="s">
        <v>20</v>
      </c>
      <c r="B13" s="44"/>
      <c r="C13" s="45"/>
      <c r="D13" s="8">
        <v>32000</v>
      </c>
      <c r="F13" s="8">
        <v>32000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28.5" customHeight="1" thickBot="1">
      <c r="A15" s="41" t="s">
        <v>3</v>
      </c>
      <c r="B15" s="41"/>
      <c r="C15" s="41"/>
      <c r="D15" s="8">
        <v>8926</v>
      </c>
      <c r="F15" s="8">
        <v>10536</v>
      </c>
      <c r="G15" s="5">
        <f>F15-D15</f>
        <v>1610</v>
      </c>
      <c r="H15" s="6">
        <f>IF((D15&gt;F15),(D15-F15)/D15,IF(D15&lt;F15,-(D15-F15)/D15,IF(D15=F15,0)))</f>
        <v>0.1803719471207708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57" customHeight="1" thickBot="1">
      <c r="A17" s="41" t="s">
        <v>4</v>
      </c>
      <c r="B17" s="41"/>
      <c r="C17" s="41"/>
      <c r="D17" s="8">
        <v>9705</v>
      </c>
      <c r="F17" s="8">
        <v>13068</v>
      </c>
      <c r="G17" s="5">
        <f>F17-D17</f>
        <v>3363</v>
      </c>
      <c r="H17" s="6">
        <f>IF((D17&gt;F17),(D17-F17)/D17,IF(D17&lt;F17,-(D17-F17)/D17,IF(D17=F17,0)))</f>
        <v>0.3465224111282844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41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1" t="s">
        <v>7</v>
      </c>
      <c r="B19" s="41"/>
      <c r="C19" s="41"/>
      <c r="D19" s="8">
        <v>1197</v>
      </c>
      <c r="F19" s="8">
        <v>1121</v>
      </c>
      <c r="G19" s="5">
        <f>F19-D19</f>
        <v>-76</v>
      </c>
      <c r="H19" s="6">
        <f>IF((D19&gt;F19),(D19-F19)/D19,IF(D19&lt;F19,-(D19-F19)/D19,IF(D19=F19,0)))</f>
        <v>0.06349206349206349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1" t="s">
        <v>21</v>
      </c>
      <c r="B21" s="41"/>
      <c r="C21" s="41"/>
      <c r="D21" s="8">
        <v>22818</v>
      </c>
      <c r="F21" s="8">
        <v>21960</v>
      </c>
      <c r="G21" s="5">
        <f>F21-D21</f>
        <v>-858</v>
      </c>
      <c r="H21" s="6">
        <f>IF((D21&gt;F21),(D21-F21)/D21,IF(D21&lt;F21,-(D21-F21)/D21,IF(D21=F21,0)))</f>
        <v>0.03760189324217723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37315</v>
      </c>
      <c r="F23" s="2">
        <f>F11+F13+F15-F17-F19-F21</f>
        <v>43701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1" t="s">
        <v>9</v>
      </c>
      <c r="B26" s="41"/>
      <c r="C26" s="41"/>
      <c r="D26" s="8">
        <v>37314</v>
      </c>
      <c r="F26" s="8">
        <v>43699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1" t="s">
        <v>8</v>
      </c>
      <c r="B28" s="41"/>
      <c r="C28" s="41"/>
      <c r="D28" s="8">
        <v>136168</v>
      </c>
      <c r="F28" s="8">
        <v>136768</v>
      </c>
      <c r="G28" s="5">
        <f>F28-D28</f>
        <v>600</v>
      </c>
      <c r="H28" s="6">
        <f>IF((D28&gt;F28),(D28-F28)/D28,IF(D28&lt;F28,-(D28-F28)/D28,IF(D28=F28,0)))</f>
        <v>0.004406321602726044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32.25" customHeight="1" thickBot="1">
      <c r="A30" s="41" t="s">
        <v>6</v>
      </c>
      <c r="B30" s="41"/>
      <c r="C30" s="41"/>
      <c r="D30" s="8">
        <v>3595</v>
      </c>
      <c r="F30" s="8">
        <v>2796</v>
      </c>
      <c r="G30" s="5">
        <f>F30-D30</f>
        <v>-799</v>
      </c>
      <c r="H30" s="6">
        <f>IF((D30&gt;F30),(D30-F30)/D30,IF(D30&lt;F30,-(D30-F30)/D30,IF(D30=F30,0)))</f>
        <v>0.22225312934631433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1</v>
      </c>
      <c r="L30" s="4" t="str">
        <f>IF((H30&lt;15%)*AND(G30&lt;100000)*OR(G30&gt;-100000),"NO","YES")</f>
        <v>YES</v>
      </c>
      <c r="M30" s="10" t="str">
        <f>IF((L30="YES")*AND(I30+J30&lt;1),"Explanation not required, difference less than £200"," ")</f>
        <v> </v>
      </c>
      <c r="N30" s="13" t="s">
        <v>40</v>
      </c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B31" sqref="B31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0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Fownhope Clerk</cp:lastModifiedBy>
  <cp:lastPrinted>2020-03-19T12:45:09Z</cp:lastPrinted>
  <dcterms:created xsi:type="dcterms:W3CDTF">2012-07-11T10:01:28Z</dcterms:created>
  <dcterms:modified xsi:type="dcterms:W3CDTF">2023-06-06T12:57:44Z</dcterms:modified>
  <cp:category/>
  <cp:version/>
  <cp:contentType/>
  <cp:contentStatus/>
</cp:coreProperties>
</file>